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55" windowHeight="106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84" i="1"/>
  <c r="C83"/>
  <c r="C76"/>
  <c r="C74" s="1"/>
  <c r="C68"/>
  <c r="C62"/>
  <c r="C60" s="1"/>
  <c r="C57"/>
  <c r="C55" s="1"/>
  <c r="C49"/>
  <c r="C43"/>
  <c r="C42" s="1"/>
  <c r="C35"/>
  <c r="C33"/>
  <c r="C36" s="1"/>
  <c r="C31"/>
  <c r="C18"/>
  <c r="C14" s="1"/>
  <c r="C5"/>
  <c r="C38" l="1"/>
  <c r="C39"/>
  <c r="C37"/>
  <c r="C67"/>
  <c r="C59" s="1"/>
  <c r="C48" s="1"/>
  <c r="C41" s="1"/>
  <c r="C29"/>
  <c r="C13" l="1"/>
</calcChain>
</file>

<file path=xl/sharedStrings.xml><?xml version="1.0" encoding="utf-8"?>
<sst xmlns="http://schemas.openxmlformats.org/spreadsheetml/2006/main" count="179" uniqueCount="178">
  <si>
    <t>G4A  合格资本情况表</t>
  </si>
  <si>
    <t>新余市</t>
  </si>
  <si>
    <t>2019年09月</t>
  </si>
  <si>
    <t>货币单位：万元</t>
  </si>
  <si>
    <t>序号</t>
  </si>
  <si>
    <t>项目</t>
  </si>
  <si>
    <t>A</t>
  </si>
  <si>
    <t>余额</t>
  </si>
  <si>
    <t>1</t>
  </si>
  <si>
    <t>1.核心一级资本</t>
  </si>
  <si>
    <t>2</t>
  </si>
  <si>
    <t xml:space="preserve">    1.1 实收资本可计入部分</t>
  </si>
  <si>
    <t>3</t>
  </si>
  <si>
    <t xml:space="preserve">    1.2 资本公积可计入部分</t>
  </si>
  <si>
    <t>4</t>
  </si>
  <si>
    <t xml:space="preserve">    1.3 盈余公积</t>
  </si>
  <si>
    <t>5</t>
  </si>
  <si>
    <t xml:space="preserve">    1.4 一般风险准备</t>
  </si>
  <si>
    <t>6</t>
  </si>
  <si>
    <t xml:space="preserve">    1.5 未分配利润</t>
  </si>
  <si>
    <t>7</t>
  </si>
  <si>
    <t xml:space="preserve">    1.6 少数股东资本可计入部分</t>
  </si>
  <si>
    <t>8</t>
  </si>
  <si>
    <t xml:space="preserve">    1.7 其他</t>
  </si>
  <si>
    <t>9</t>
  </si>
  <si>
    <t>2.核心一级资本监管扣除项目</t>
  </si>
  <si>
    <t>10</t>
  </si>
  <si>
    <t xml:space="preserve">    2.1 全额扣除项目合计</t>
  </si>
  <si>
    <t>11</t>
  </si>
  <si>
    <t xml:space="preserve">           2.1.1 商誉扣减与之相关的递延税负债后的净额</t>
  </si>
  <si>
    <t>12</t>
  </si>
  <si>
    <t xml:space="preserve">           2.1.2 其他无形资产(不含土地使用权) 扣减与之相关的递延税负债后的净额</t>
  </si>
  <si>
    <t>13</t>
  </si>
  <si>
    <t xml:space="preserve">           2.1.3 依赖未来盈利的由经营亏损引起的净递延税资产</t>
  </si>
  <si>
    <t>14</t>
  </si>
  <si>
    <t xml:space="preserve">           2.1.4 贷款损失准备缺口</t>
  </si>
  <si>
    <t>15</t>
  </si>
  <si>
    <t xml:space="preserve">                    2.1.4.1 贷款损失准备缺口（采用权重法计算信用风险加权资产的银行）</t>
  </si>
  <si>
    <t>16</t>
  </si>
  <si>
    <t xml:space="preserve">                    2.1.4.2 贷款损失准备缺口（采用内评法计算信用风险加权资产的银行，包括内评法全覆盖和部分覆盖）</t>
  </si>
  <si>
    <t>17</t>
  </si>
  <si>
    <t xml:space="preserve">           2.1.5 资产证券化销售利得</t>
  </si>
  <si>
    <t>18</t>
  </si>
  <si>
    <t xml:space="preserve">           2.1.6 确定受益类的养老金资产扣减与之相关的递延税负债后的净额</t>
  </si>
  <si>
    <t>19</t>
  </si>
  <si>
    <t xml:space="preserve">           2.1.7 直接或间接持有本银行的普通股</t>
  </si>
  <si>
    <t>20</t>
  </si>
  <si>
    <t xml:space="preserve">           2.1.8 对未按公允价值计量的项目进行现金流套期形成的储备</t>
  </si>
  <si>
    <t>21</t>
  </si>
  <si>
    <t xml:space="preserve">           2.1.9 自身信用风险变化导致其负债公允价值变化带来的未实现损益</t>
  </si>
  <si>
    <t>22</t>
  </si>
  <si>
    <t xml:space="preserve">           2.1.10 金融机构间通过协议相互持有的核心一级资本</t>
  </si>
  <si>
    <t>23</t>
  </si>
  <si>
    <t xml:space="preserve">           2.1.11对有控制权但不并表的金融机构的核心一级资本投资</t>
  </si>
  <si>
    <t>24</t>
  </si>
  <si>
    <t xml:space="preserve">           2.1.12 有控制权但不并表的金融机构的核心一级资本缺口</t>
  </si>
  <si>
    <t>25</t>
  </si>
  <si>
    <t xml:space="preserve">    2.2 门槛扣除项目合计</t>
  </si>
  <si>
    <t>26</t>
  </si>
  <si>
    <t xml:space="preserve">           2.2.1 对未并表金融机构小额少数资本投资中的核心一级资本</t>
  </si>
  <si>
    <t>27</t>
  </si>
  <si>
    <t xml:space="preserve">                    2.2.1.1 其中应扣除金额</t>
  </si>
  <si>
    <t>28</t>
  </si>
  <si>
    <t xml:space="preserve">           2.2.2 对未并表金融机构大额少数资本投资中的核心一级资本</t>
  </si>
  <si>
    <t>29</t>
  </si>
  <si>
    <t xml:space="preserve">                    2.2.2.1 其中应扣除金额</t>
  </si>
  <si>
    <t>30</t>
  </si>
  <si>
    <t xml:space="preserve">           2.2.3 其他依赖于银行未来盈利的净递延税资产</t>
  </si>
  <si>
    <t>31</t>
  </si>
  <si>
    <t xml:space="preserve">                    2.2.3.1 其中应扣除金额</t>
  </si>
  <si>
    <t>32</t>
  </si>
  <si>
    <t xml:space="preserve">           2.2.4 对未并表金融机构大额少数资本投资中的核心一级资本和其他依赖于银行未来盈利的净递延税资产的未扣除部分</t>
  </si>
  <si>
    <t>33</t>
  </si>
  <si>
    <t xml:space="preserve">                   2.2.4.1 其中,  超过核心一级资本15%的应扣除金额</t>
  </si>
  <si>
    <t>34</t>
  </si>
  <si>
    <t xml:space="preserve">                          2.2.4.1.1 应在对金融机构大额少数资本投资中扣除的金额</t>
  </si>
  <si>
    <t>35</t>
  </si>
  <si>
    <t xml:space="preserve">                          2.2.4.1.2 应在其他依赖于银行未来盈利的净递延税资产中扣除的金额</t>
  </si>
  <si>
    <t>36</t>
  </si>
  <si>
    <t xml:space="preserve">    2.3 其他应在核心一级资本中扣除的项目合计</t>
  </si>
  <si>
    <t>37</t>
  </si>
  <si>
    <t xml:space="preserve">    2.4 应从其他一级资本和二级资本中扣除的未扣缺口</t>
  </si>
  <si>
    <t>38</t>
  </si>
  <si>
    <t>3.其他一级资本</t>
  </si>
  <si>
    <t>39</t>
  </si>
  <si>
    <t xml:space="preserve">    3.1 其他一级资本工具及其溢价</t>
  </si>
  <si>
    <t>40</t>
  </si>
  <si>
    <t xml:space="preserve">           3.1.1 优先股及其溢价</t>
  </si>
  <si>
    <t>41</t>
  </si>
  <si>
    <t xml:space="preserve">           3.1.2 其他工具及其溢价</t>
  </si>
  <si>
    <t>42</t>
  </si>
  <si>
    <t xml:space="preserve">    3.2 少数股东资本可计入部分</t>
  </si>
  <si>
    <t>43</t>
  </si>
  <si>
    <t xml:space="preserve">    3.3 其他</t>
  </si>
  <si>
    <t>44</t>
  </si>
  <si>
    <t>4.其他一级资本监管扣除项目</t>
  </si>
  <si>
    <t>45</t>
  </si>
  <si>
    <t xml:space="preserve">    4.1全额扣除项目</t>
  </si>
  <si>
    <t>46</t>
  </si>
  <si>
    <t xml:space="preserve">           4.1.1 直接或间接持有本银行其他一级资本</t>
  </si>
  <si>
    <t>47</t>
  </si>
  <si>
    <t xml:space="preserve">           4.1.2 金融机构间通过协议相互持有的其他一级资本</t>
  </si>
  <si>
    <t>48</t>
  </si>
  <si>
    <t xml:space="preserve">           4.1.3 对未并表金融机构大额少数资本投资中的其他一级资本</t>
  </si>
  <si>
    <t>49</t>
  </si>
  <si>
    <t xml:space="preserve">           4.1.4 对有控制权但不并表的金融机构的其他一级资本投资</t>
  </si>
  <si>
    <t>50</t>
  </si>
  <si>
    <t xml:space="preserve">           4.1.5 有控制权但不并表的金融机构的其他一级资本缺口</t>
  </si>
  <si>
    <t>51</t>
  </si>
  <si>
    <t xml:space="preserve">    4.2门槛扣除项目</t>
  </si>
  <si>
    <t>52</t>
  </si>
  <si>
    <t xml:space="preserve">           4.2.1 对未并表金融机构小额少数资本投资中的其他一级资本</t>
  </si>
  <si>
    <t>53</t>
  </si>
  <si>
    <t xml:space="preserve">                   4.2.1.1 其中应扣除部分</t>
  </si>
  <si>
    <t>54</t>
  </si>
  <si>
    <t xml:space="preserve">    4.3 其他应在其他一级资本中扣除的项目</t>
  </si>
  <si>
    <t>55</t>
  </si>
  <si>
    <t xml:space="preserve">    4.4 应从二级资本中扣除的未扣缺口</t>
  </si>
  <si>
    <t>56</t>
  </si>
  <si>
    <t>5.二级资本</t>
  </si>
  <si>
    <t>57</t>
  </si>
  <si>
    <t xml:space="preserve">    5.1 二级资本工具及其溢价可计入金额</t>
  </si>
  <si>
    <t>58</t>
  </si>
  <si>
    <t xml:space="preserve">    5.2 超额贷款损失准备</t>
  </si>
  <si>
    <t>59</t>
  </si>
  <si>
    <t xml:space="preserve">        5.2.1 超额贷款损失准备（采用权重法计算信用风险加权资产的银行）</t>
  </si>
  <si>
    <t>60</t>
  </si>
  <si>
    <t xml:space="preserve">        5.2.2 超额贷款损失准备（采用内评法计算信用风险加权资产的银行，包括内评法全覆盖和部分覆盖）</t>
  </si>
  <si>
    <t>61</t>
  </si>
  <si>
    <t xml:space="preserve">    5.3 少数股东资本可计入部分</t>
  </si>
  <si>
    <t>62</t>
  </si>
  <si>
    <t xml:space="preserve">    5.4 其他</t>
  </si>
  <si>
    <t>63</t>
  </si>
  <si>
    <t>6.二级资本监管扣除项目</t>
  </si>
  <si>
    <t>64</t>
  </si>
  <si>
    <t xml:space="preserve">    6.1全额扣除项目</t>
  </si>
  <si>
    <t>65</t>
  </si>
  <si>
    <t xml:space="preserve">           6.1.1 直接或间接持有本银行的二级资本</t>
  </si>
  <si>
    <t>66</t>
  </si>
  <si>
    <t xml:space="preserve">           6.1.2 金融机构间通过协议相互持有的二级资本</t>
  </si>
  <si>
    <t>67</t>
  </si>
  <si>
    <t xml:space="preserve">           6.1.3 对未并表金融机构大额少数资本投资中的二级资本</t>
  </si>
  <si>
    <t>68</t>
  </si>
  <si>
    <t xml:space="preserve">           6.1.4 对有控制权但不并表的金融机构的二级资本投资</t>
  </si>
  <si>
    <t>69</t>
  </si>
  <si>
    <t xml:space="preserve">           6.1.5 有控制权但不并表的金融机构的二级资本缺口</t>
  </si>
  <si>
    <t>70</t>
  </si>
  <si>
    <t xml:space="preserve">    6.2门槛扣除项目</t>
  </si>
  <si>
    <t>71</t>
  </si>
  <si>
    <t xml:space="preserve">           6.2.1 对未并表金融机构小额少数资本投资中的二级资本</t>
  </si>
  <si>
    <t>72</t>
  </si>
  <si>
    <t xml:space="preserve">                    6.2.1.1 其中应扣除部分</t>
  </si>
  <si>
    <t>73</t>
  </si>
  <si>
    <t xml:space="preserve">    6.3其他应在二级资本中扣除的项目</t>
  </si>
  <si>
    <t>74</t>
  </si>
  <si>
    <t>7.用于计算扣除门槛的核心一级资本净额</t>
  </si>
  <si>
    <t>75</t>
  </si>
  <si>
    <t xml:space="preserve">           7.1 核心一级资本净额1（仅扣除全额扣除项目）</t>
  </si>
  <si>
    <t>76</t>
  </si>
  <si>
    <t xml:space="preserve">           7.2 核心一级资本净额2（扣除全额扣除项目和小额少数投资应扣除部分后）</t>
  </si>
  <si>
    <t>77</t>
  </si>
  <si>
    <t xml:space="preserve">           7.3 核心一级资本净额3（扣除除2.2.4.1以外的所有扣除项后的净额）</t>
  </si>
  <si>
    <t>78</t>
  </si>
  <si>
    <t>8.资本净额</t>
  </si>
  <si>
    <t>79</t>
  </si>
  <si>
    <t xml:space="preserve">    8.1 核心一级资本净额</t>
  </si>
  <si>
    <t>80</t>
  </si>
  <si>
    <t xml:space="preserve">    8.2 一级资本净额</t>
  </si>
  <si>
    <t>81</t>
  </si>
  <si>
    <t xml:space="preserve">    8.3 总资本净额</t>
  </si>
  <si>
    <t>附注项目</t>
  </si>
  <si>
    <t>1.未分配利润中应分未分部分</t>
  </si>
  <si>
    <t>填表人：</t>
  </si>
  <si>
    <t>复核人：</t>
  </si>
  <si>
    <t>负责人：</t>
  </si>
  <si>
    <t>版本号:1410</t>
  </si>
  <si>
    <t>蓝色底为含公式区域</t>
  </si>
  <si>
    <t>无数据部分</t>
  </si>
</sst>
</file>

<file path=xl/styles.xml><?xml version="1.0" encoding="utf-8"?>
<styleSheet xmlns="http://schemas.openxmlformats.org/spreadsheetml/2006/main">
  <numFmts count="1">
    <numFmt numFmtId="176" formatCode="0.00_ "/>
  </numFmts>
  <fonts count="5">
    <font>
      <sz val="11"/>
      <color theme="1"/>
      <name val="宋体"/>
      <family val="2"/>
      <charset val="134"/>
      <scheme val="minor"/>
    </font>
    <font>
      <b/>
      <sz val="20"/>
      <color theme="1"/>
      <name val="宋体"/>
      <family val="3"/>
      <charset val="134"/>
      <scheme val="minor"/>
    </font>
    <font>
      <sz val="12"/>
      <color theme="1"/>
      <name val="宋体"/>
      <family val="3"/>
      <charset val="134"/>
      <scheme val="minor"/>
    </font>
    <font>
      <sz val="11"/>
      <color theme="1"/>
      <name val="Tahoma"/>
      <family val="2"/>
    </font>
    <font>
      <sz val="9"/>
      <name val="宋体"/>
      <family val="2"/>
      <charset val="134"/>
      <scheme val="minor"/>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2" xfId="0" applyNumberFormat="1" applyFont="1" applyBorder="1" applyAlignment="1">
      <alignment horizontal="center" vertical="center"/>
    </xf>
    <xf numFmtId="0" fontId="0" fillId="0" borderId="1" xfId="0" applyBorder="1">
      <alignment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176" fontId="0" fillId="0" borderId="1" xfId="0" applyNumberFormat="1" applyBorder="1">
      <alignment vertical="center"/>
    </xf>
    <xf numFmtId="0" fontId="0" fillId="0" borderId="1" xfId="0" applyBorder="1" applyAlignment="1">
      <alignment horizontal="right" vertical="center"/>
    </xf>
    <xf numFmtId="176" fontId="2" fillId="0" borderId="1" xfId="0" applyNumberFormat="1" applyFont="1" applyBorder="1" applyAlignment="1">
      <alignment horizontal="right" vertical="center"/>
    </xf>
    <xf numFmtId="0" fontId="0" fillId="0" borderId="0" xfId="0" applyAlignment="1">
      <alignment horizontal="left" vertical="center"/>
    </xf>
    <xf numFmtId="49" fontId="3" fillId="0" borderId="0" xfId="0" applyNumberFormat="1" applyFont="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92"/>
  <sheetViews>
    <sheetView tabSelected="1" zoomScale="80" zoomScaleNormal="80" workbookViewId="0"/>
  </sheetViews>
  <sheetFormatPr defaultRowHeight="13.5"/>
  <cols>
    <col min="1" max="1" width="11.625" customWidth="1"/>
    <col min="2" max="2" width="67.625" customWidth="1"/>
    <col min="3" max="3" width="24.625" customWidth="1"/>
  </cols>
  <sheetData>
    <row r="1" spans="1:3" ht="50.1" customHeight="1">
      <c r="A1" s="2" t="s">
        <v>0</v>
      </c>
      <c r="B1" s="1"/>
      <c r="C1" s="1"/>
    </row>
    <row r="2" spans="1:3" ht="21.95" customHeight="1">
      <c r="A2" s="3" t="s">
        <v>1</v>
      </c>
      <c r="B2" s="3" t="s">
        <v>2</v>
      </c>
      <c r="C2" s="3" t="s">
        <v>3</v>
      </c>
    </row>
    <row r="3" spans="1:3" ht="21.95" customHeight="1">
      <c r="A3" s="4" t="s">
        <v>4</v>
      </c>
      <c r="B3" s="4" t="s">
        <v>5</v>
      </c>
      <c r="C3" s="6" t="s">
        <v>6</v>
      </c>
    </row>
    <row r="4" spans="1:3" ht="21.95" customHeight="1">
      <c r="A4" s="7"/>
      <c r="B4" s="7"/>
      <c r="C4" s="6" t="s">
        <v>7</v>
      </c>
    </row>
    <row r="5" spans="1:3" ht="21.95" customHeight="1">
      <c r="A5" s="8" t="s">
        <v>8</v>
      </c>
      <c r="B5" s="9" t="s">
        <v>9</v>
      </c>
      <c r="C5" s="10">
        <f>C6+C7+C8+C9+C10+C11+C12</f>
        <v>319038.28000000003</v>
      </c>
    </row>
    <row r="6" spans="1:3" ht="21.95" customHeight="1">
      <c r="A6" s="8" t="s">
        <v>10</v>
      </c>
      <c r="B6" s="9" t="s">
        <v>11</v>
      </c>
      <c r="C6" s="12">
        <v>142557.14000000001</v>
      </c>
    </row>
    <row r="7" spans="1:3" ht="21.95" customHeight="1">
      <c r="A7" s="8" t="s">
        <v>12</v>
      </c>
      <c r="B7" s="9" t="s">
        <v>13</v>
      </c>
      <c r="C7" s="12">
        <v>60462.73</v>
      </c>
    </row>
    <row r="8" spans="1:3" ht="21.95" customHeight="1">
      <c r="A8" s="8" t="s">
        <v>14</v>
      </c>
      <c r="B8" s="9" t="s">
        <v>15</v>
      </c>
      <c r="C8" s="12">
        <v>31848.66</v>
      </c>
    </row>
    <row r="9" spans="1:3" ht="21.95" customHeight="1">
      <c r="A9" s="8" t="s">
        <v>16</v>
      </c>
      <c r="B9" s="9" t="s">
        <v>17</v>
      </c>
      <c r="C9" s="12">
        <v>53814.02</v>
      </c>
    </row>
    <row r="10" spans="1:3" ht="21.95" customHeight="1">
      <c r="A10" s="8" t="s">
        <v>18</v>
      </c>
      <c r="B10" s="9" t="s">
        <v>19</v>
      </c>
      <c r="C10" s="12">
        <v>30355.73</v>
      </c>
    </row>
    <row r="11" spans="1:3" ht="21.95" customHeight="1">
      <c r="A11" s="8" t="s">
        <v>20</v>
      </c>
      <c r="B11" s="9" t="s">
        <v>21</v>
      </c>
      <c r="C11" s="11">
        <v>0</v>
      </c>
    </row>
    <row r="12" spans="1:3" ht="21.95" customHeight="1">
      <c r="A12" s="8" t="s">
        <v>22</v>
      </c>
      <c r="B12" s="9" t="s">
        <v>23</v>
      </c>
      <c r="C12" s="11">
        <v>0</v>
      </c>
    </row>
    <row r="13" spans="1:3" ht="21.95" customHeight="1">
      <c r="A13" s="8" t="s">
        <v>24</v>
      </c>
      <c r="B13" s="9" t="s">
        <v>25</v>
      </c>
      <c r="C13" s="10">
        <f>C14+C29+C40+C41</f>
        <v>972.03</v>
      </c>
    </row>
    <row r="14" spans="1:3" ht="21.95" customHeight="1">
      <c r="A14" s="8" t="s">
        <v>26</v>
      </c>
      <c r="B14" s="9" t="s">
        <v>27</v>
      </c>
      <c r="C14" s="10">
        <f>C15+C16+C17+C18+C21+C22+C23+C24+C25+C26+C27+C28</f>
        <v>972.03</v>
      </c>
    </row>
    <row r="15" spans="1:3" ht="21.95" customHeight="1">
      <c r="A15" s="8" t="s">
        <v>28</v>
      </c>
      <c r="B15" s="9" t="s">
        <v>29</v>
      </c>
      <c r="C15" s="11">
        <v>0</v>
      </c>
    </row>
    <row r="16" spans="1:3" ht="21.95" customHeight="1">
      <c r="A16" s="8" t="s">
        <v>30</v>
      </c>
      <c r="B16" s="9" t="s">
        <v>31</v>
      </c>
      <c r="C16" s="12">
        <v>972.03</v>
      </c>
    </row>
    <row r="17" spans="1:3" ht="21.95" customHeight="1">
      <c r="A17" s="8" t="s">
        <v>32</v>
      </c>
      <c r="B17" s="9" t="s">
        <v>33</v>
      </c>
      <c r="C17" s="11">
        <v>0</v>
      </c>
    </row>
    <row r="18" spans="1:3" ht="21.95" customHeight="1">
      <c r="A18" s="8" t="s">
        <v>34</v>
      </c>
      <c r="B18" s="9" t="s">
        <v>35</v>
      </c>
      <c r="C18" s="10">
        <f>C19+C20</f>
        <v>0</v>
      </c>
    </row>
    <row r="19" spans="1:3" ht="21.95" customHeight="1">
      <c r="A19" s="8" t="s">
        <v>36</v>
      </c>
      <c r="B19" s="9" t="s">
        <v>37</v>
      </c>
      <c r="C19" s="11">
        <v>0</v>
      </c>
    </row>
    <row r="20" spans="1:3" ht="21.95" customHeight="1">
      <c r="A20" s="8" t="s">
        <v>38</v>
      </c>
      <c r="B20" s="9" t="s">
        <v>39</v>
      </c>
      <c r="C20" s="11">
        <v>0</v>
      </c>
    </row>
    <row r="21" spans="1:3" ht="21.95" customHeight="1">
      <c r="A21" s="8" t="s">
        <v>40</v>
      </c>
      <c r="B21" s="9" t="s">
        <v>41</v>
      </c>
      <c r="C21" s="11">
        <v>0</v>
      </c>
    </row>
    <row r="22" spans="1:3" ht="21.95" customHeight="1">
      <c r="A22" s="8" t="s">
        <v>42</v>
      </c>
      <c r="B22" s="9" t="s">
        <v>43</v>
      </c>
      <c r="C22" s="11">
        <v>0</v>
      </c>
    </row>
    <row r="23" spans="1:3" ht="21.95" customHeight="1">
      <c r="A23" s="8" t="s">
        <v>44</v>
      </c>
      <c r="B23" s="9" t="s">
        <v>45</v>
      </c>
      <c r="C23" s="11">
        <v>0</v>
      </c>
    </row>
    <row r="24" spans="1:3" ht="21.95" customHeight="1">
      <c r="A24" s="8" t="s">
        <v>46</v>
      </c>
      <c r="B24" s="9" t="s">
        <v>47</v>
      </c>
      <c r="C24" s="11">
        <v>0</v>
      </c>
    </row>
    <row r="25" spans="1:3" ht="21.95" customHeight="1">
      <c r="A25" s="8" t="s">
        <v>48</v>
      </c>
      <c r="B25" s="9" t="s">
        <v>49</v>
      </c>
      <c r="C25" s="11">
        <v>0</v>
      </c>
    </row>
    <row r="26" spans="1:3" ht="21.95" customHeight="1">
      <c r="A26" s="8" t="s">
        <v>50</v>
      </c>
      <c r="B26" s="9" t="s">
        <v>51</v>
      </c>
      <c r="C26" s="11">
        <v>0</v>
      </c>
    </row>
    <row r="27" spans="1:3" ht="21.95" customHeight="1">
      <c r="A27" s="8" t="s">
        <v>52</v>
      </c>
      <c r="B27" s="9" t="s">
        <v>53</v>
      </c>
      <c r="C27" s="11">
        <v>0</v>
      </c>
    </row>
    <row r="28" spans="1:3" ht="21.95" customHeight="1">
      <c r="A28" s="8" t="s">
        <v>54</v>
      </c>
      <c r="B28" s="9" t="s">
        <v>55</v>
      </c>
      <c r="C28" s="11">
        <v>0</v>
      </c>
    </row>
    <row r="29" spans="1:3" ht="21.95" customHeight="1">
      <c r="A29" s="8" t="s">
        <v>56</v>
      </c>
      <c r="B29" s="9" t="s">
        <v>57</v>
      </c>
      <c r="C29" s="10">
        <f>C31+C33+C35+C37</f>
        <v>0</v>
      </c>
    </row>
    <row r="30" spans="1:3" ht="21.95" customHeight="1">
      <c r="A30" s="8" t="s">
        <v>58</v>
      </c>
      <c r="B30" s="9" t="s">
        <v>59</v>
      </c>
      <c r="C30" s="12">
        <v>100</v>
      </c>
    </row>
    <row r="31" spans="1:3" ht="21.95" customHeight="1">
      <c r="A31" s="8" t="s">
        <v>60</v>
      </c>
      <c r="B31" s="9" t="s">
        <v>61</v>
      </c>
      <c r="C31" s="10">
        <f>IF((IF((C30+C56+C75)=0,0,IF(((C30+C56+C75)-C79*0.1)*(C30/(C30+C56+C75))&gt;0,((C30+C56+C75)-C79*0.1)*(C30/(C30+C56+C75)),0)))&gt;C30,C30,(IF((C30+C56+C75)=0,0,IF(((C30+C56+C75)-C79*0.1)*(C30/(C30+C56+C75))&gt;0,((C30+C56+C75)-C79*0.1)*(C30/(C30+C56+C75)),0))))</f>
        <v>0</v>
      </c>
    </row>
    <row r="32" spans="1:3" ht="21.95" customHeight="1">
      <c r="A32" s="8" t="s">
        <v>62</v>
      </c>
      <c r="B32" s="9" t="s">
        <v>63</v>
      </c>
      <c r="C32" s="11">
        <v>0</v>
      </c>
    </row>
    <row r="33" spans="1:3" ht="21.95" customHeight="1">
      <c r="A33" s="8" t="s">
        <v>64</v>
      </c>
      <c r="B33" s="9" t="s">
        <v>65</v>
      </c>
      <c r="C33" s="10">
        <f>IF((IF((C32-C80*0.1)&gt;0,(C32-C80*0.1),0))&gt;C32,C32,(IF((C32-C80*0.1)&gt;0,(C32-C80*0.1),0)))</f>
        <v>0</v>
      </c>
    </row>
    <row r="34" spans="1:3" ht="21.95" customHeight="1">
      <c r="A34" s="8" t="s">
        <v>66</v>
      </c>
      <c r="B34" s="9" t="s">
        <v>67</v>
      </c>
      <c r="C34" s="11">
        <v>0</v>
      </c>
    </row>
    <row r="35" spans="1:3" ht="21.95" customHeight="1">
      <c r="A35" s="8" t="s">
        <v>68</v>
      </c>
      <c r="B35" s="9" t="s">
        <v>69</v>
      </c>
      <c r="C35" s="10">
        <f>IF((IF((C34-C80*0.1)&gt;0,(C34-C80*0.1),0))&gt;C34,C34,(IF((C34-C80*0.1)&gt;0,(C34-C80*0.1),0)))</f>
        <v>0</v>
      </c>
    </row>
    <row r="36" spans="1:3" ht="21.95" customHeight="1">
      <c r="A36" s="8" t="s">
        <v>70</v>
      </c>
      <c r="B36" s="9" t="s">
        <v>71</v>
      </c>
      <c r="C36" s="10">
        <f>C32-C33+C34-C35</f>
        <v>0</v>
      </c>
    </row>
    <row r="37" spans="1:3" ht="21.95" customHeight="1">
      <c r="A37" s="8" t="s">
        <v>72</v>
      </c>
      <c r="B37" s="9" t="s">
        <v>73</v>
      </c>
      <c r="C37" s="10">
        <f>IF((IF((C36-C81*0.15)/0.85&gt;0,(C36-C81*0.15)/0.85,0))&gt;C36,C36,(IF((C36-C81*0.15)/0.85&gt;0,(C36-C81*0.15)/0.85,0)))</f>
        <v>0</v>
      </c>
    </row>
    <row r="38" spans="1:3" ht="21.95" customHeight="1">
      <c r="A38" s="8" t="s">
        <v>74</v>
      </c>
      <c r="B38" s="9" t="s">
        <v>75</v>
      </c>
      <c r="C38" s="10">
        <f>IF(C36=0,0,C37*(C32-C33)/C36)</f>
        <v>0</v>
      </c>
    </row>
    <row r="39" spans="1:3" ht="21.95" customHeight="1">
      <c r="A39" s="8" t="s">
        <v>76</v>
      </c>
      <c r="B39" s="9" t="s">
        <v>77</v>
      </c>
      <c r="C39" s="10">
        <f>IF(C36=0,0,C37*(C34-C35)/C36)</f>
        <v>0</v>
      </c>
    </row>
    <row r="40" spans="1:3" ht="21.95" customHeight="1">
      <c r="A40" s="8" t="s">
        <v>78</v>
      </c>
      <c r="B40" s="9" t="s">
        <v>79</v>
      </c>
      <c r="C40" s="11">
        <v>0</v>
      </c>
    </row>
    <row r="41" spans="1:3" ht="21.95" customHeight="1">
      <c r="A41" s="8" t="s">
        <v>80</v>
      </c>
      <c r="B41" s="9" t="s">
        <v>81</v>
      </c>
      <c r="C41" s="10">
        <f>-IF(C42-C48&lt;0,C42-C48,0)</f>
        <v>0</v>
      </c>
    </row>
    <row r="42" spans="1:3" ht="21.95" customHeight="1">
      <c r="A42" s="8" t="s">
        <v>82</v>
      </c>
      <c r="B42" s="9" t="s">
        <v>83</v>
      </c>
      <c r="C42" s="10">
        <f>C43+C46+C47</f>
        <v>0</v>
      </c>
    </row>
    <row r="43" spans="1:3" ht="21.95" customHeight="1">
      <c r="A43" s="8" t="s">
        <v>84</v>
      </c>
      <c r="B43" s="9" t="s">
        <v>85</v>
      </c>
      <c r="C43" s="10">
        <f>C44+C45</f>
        <v>0</v>
      </c>
    </row>
    <row r="44" spans="1:3" ht="21.95" customHeight="1">
      <c r="A44" s="8" t="s">
        <v>86</v>
      </c>
      <c r="B44" s="9" t="s">
        <v>87</v>
      </c>
      <c r="C44" s="11">
        <v>0</v>
      </c>
    </row>
    <row r="45" spans="1:3" ht="21.95" customHeight="1">
      <c r="A45" s="8" t="s">
        <v>88</v>
      </c>
      <c r="B45" s="9" t="s">
        <v>89</v>
      </c>
      <c r="C45" s="11">
        <v>0</v>
      </c>
    </row>
    <row r="46" spans="1:3" ht="21.95" customHeight="1">
      <c r="A46" s="8" t="s">
        <v>90</v>
      </c>
      <c r="B46" s="9" t="s">
        <v>91</v>
      </c>
      <c r="C46" s="11">
        <v>0</v>
      </c>
    </row>
    <row r="47" spans="1:3" ht="21.95" customHeight="1">
      <c r="A47" s="8" t="s">
        <v>92</v>
      </c>
      <c r="B47" s="9" t="s">
        <v>93</v>
      </c>
      <c r="C47" s="11">
        <v>0</v>
      </c>
    </row>
    <row r="48" spans="1:3" ht="21.95" customHeight="1">
      <c r="A48" s="8" t="s">
        <v>94</v>
      </c>
      <c r="B48" s="9" t="s">
        <v>95</v>
      </c>
      <c r="C48" s="10">
        <f>C49+C55+C58+C59</f>
        <v>0</v>
      </c>
    </row>
    <row r="49" spans="1:3" ht="21.95" customHeight="1">
      <c r="A49" s="8" t="s">
        <v>96</v>
      </c>
      <c r="B49" s="9" t="s">
        <v>97</v>
      </c>
      <c r="C49" s="10">
        <f>C50+C51+C52+C53+C54</f>
        <v>0</v>
      </c>
    </row>
    <row r="50" spans="1:3" ht="21.95" customHeight="1">
      <c r="A50" s="8" t="s">
        <v>98</v>
      </c>
      <c r="B50" s="9" t="s">
        <v>99</v>
      </c>
      <c r="C50" s="11">
        <v>0</v>
      </c>
    </row>
    <row r="51" spans="1:3" ht="21.95" customHeight="1">
      <c r="A51" s="8" t="s">
        <v>100</v>
      </c>
      <c r="B51" s="9" t="s">
        <v>101</v>
      </c>
      <c r="C51" s="11">
        <v>0</v>
      </c>
    </row>
    <row r="52" spans="1:3" ht="21.95" customHeight="1">
      <c r="A52" s="8" t="s">
        <v>102</v>
      </c>
      <c r="B52" s="9" t="s">
        <v>103</v>
      </c>
      <c r="C52" s="11">
        <v>0</v>
      </c>
    </row>
    <row r="53" spans="1:3" ht="21.95" customHeight="1">
      <c r="A53" s="8" t="s">
        <v>104</v>
      </c>
      <c r="B53" s="9" t="s">
        <v>105</v>
      </c>
      <c r="C53" s="11">
        <v>0</v>
      </c>
    </row>
    <row r="54" spans="1:3" ht="21.95" customHeight="1">
      <c r="A54" s="8" t="s">
        <v>106</v>
      </c>
      <c r="B54" s="9" t="s">
        <v>107</v>
      </c>
      <c r="C54" s="11">
        <v>0</v>
      </c>
    </row>
    <row r="55" spans="1:3" ht="21.95" customHeight="1">
      <c r="A55" s="8" t="s">
        <v>108</v>
      </c>
      <c r="B55" s="9" t="s">
        <v>109</v>
      </c>
      <c r="C55" s="10">
        <f>C57</f>
        <v>0</v>
      </c>
    </row>
    <row r="56" spans="1:3" ht="21.95" customHeight="1">
      <c r="A56" s="8" t="s">
        <v>110</v>
      </c>
      <c r="B56" s="9" t="s">
        <v>111</v>
      </c>
      <c r="C56" s="11">
        <v>0</v>
      </c>
    </row>
    <row r="57" spans="1:3" ht="21.95" customHeight="1">
      <c r="A57" s="8" t="s">
        <v>112</v>
      </c>
      <c r="B57" s="9" t="s">
        <v>113</v>
      </c>
      <c r="C57" s="10">
        <f>IF((C30+C56+C75)=0,0,IF(((C30+C56+C75)-C79*0.1)*(C56/(C30+C56+C75))&gt;0,((C30+C56+C75)-C79*0.1)*(C56/(C30+C56+C75)),0))</f>
        <v>0</v>
      </c>
    </row>
    <row r="58" spans="1:3" ht="21.95" customHeight="1">
      <c r="A58" s="8" t="s">
        <v>114</v>
      </c>
      <c r="B58" s="9" t="s">
        <v>115</v>
      </c>
      <c r="C58" s="11">
        <v>0</v>
      </c>
    </row>
    <row r="59" spans="1:3" ht="21.95" customHeight="1">
      <c r="A59" s="8" t="s">
        <v>116</v>
      </c>
      <c r="B59" s="9" t="s">
        <v>117</v>
      </c>
      <c r="C59" s="10">
        <f>IF(C60-C67&lt;0,C67-C60,0)</f>
        <v>0</v>
      </c>
    </row>
    <row r="60" spans="1:3" ht="21.95" customHeight="1">
      <c r="A60" s="8" t="s">
        <v>118</v>
      </c>
      <c r="B60" s="9" t="s">
        <v>119</v>
      </c>
      <c r="C60" s="10">
        <f>C61+C62+C65+C66</f>
        <v>30891.25</v>
      </c>
    </row>
    <row r="61" spans="1:3" ht="21.95" customHeight="1">
      <c r="A61" s="8" t="s">
        <v>120</v>
      </c>
      <c r="B61" s="9" t="s">
        <v>121</v>
      </c>
      <c r="C61" s="11">
        <v>0</v>
      </c>
    </row>
    <row r="62" spans="1:3" ht="21.95" customHeight="1">
      <c r="A62" s="8" t="s">
        <v>122</v>
      </c>
      <c r="B62" s="9" t="s">
        <v>123</v>
      </c>
      <c r="C62" s="10">
        <f>C63+C64</f>
        <v>30891.25</v>
      </c>
    </row>
    <row r="63" spans="1:3" ht="21.95" customHeight="1">
      <c r="A63" s="8" t="s">
        <v>124</v>
      </c>
      <c r="B63" s="9" t="s">
        <v>125</v>
      </c>
      <c r="C63" s="12">
        <v>30891.25</v>
      </c>
    </row>
    <row r="64" spans="1:3" ht="21.95" customHeight="1">
      <c r="A64" s="8" t="s">
        <v>126</v>
      </c>
      <c r="B64" s="9" t="s">
        <v>127</v>
      </c>
      <c r="C64" s="11">
        <v>0</v>
      </c>
    </row>
    <row r="65" spans="1:3" ht="21.95" customHeight="1">
      <c r="A65" s="8" t="s">
        <v>128</v>
      </c>
      <c r="B65" s="9" t="s">
        <v>129</v>
      </c>
      <c r="C65" s="11">
        <v>0</v>
      </c>
    </row>
    <row r="66" spans="1:3" ht="21.95" customHeight="1">
      <c r="A66" s="8" t="s">
        <v>130</v>
      </c>
      <c r="B66" s="9" t="s">
        <v>131</v>
      </c>
      <c r="C66" s="11">
        <v>0</v>
      </c>
    </row>
    <row r="67" spans="1:3" ht="21.95" customHeight="1">
      <c r="A67" s="8" t="s">
        <v>132</v>
      </c>
      <c r="B67" s="9" t="s">
        <v>133</v>
      </c>
      <c r="C67" s="10">
        <f>C68+C74+C77</f>
        <v>0</v>
      </c>
    </row>
    <row r="68" spans="1:3" ht="21.95" customHeight="1">
      <c r="A68" s="8" t="s">
        <v>134</v>
      </c>
      <c r="B68" s="9" t="s">
        <v>135</v>
      </c>
      <c r="C68" s="10">
        <f>C69+C70+C71+C72+C73</f>
        <v>0</v>
      </c>
    </row>
    <row r="69" spans="1:3" ht="21.95" customHeight="1">
      <c r="A69" s="8" t="s">
        <v>136</v>
      </c>
      <c r="B69" s="9" t="s">
        <v>137</v>
      </c>
      <c r="C69" s="11">
        <v>0</v>
      </c>
    </row>
    <row r="70" spans="1:3" ht="21.95" customHeight="1">
      <c r="A70" s="8" t="s">
        <v>138</v>
      </c>
      <c r="B70" s="9" t="s">
        <v>139</v>
      </c>
      <c r="C70" s="11">
        <v>0</v>
      </c>
    </row>
    <row r="71" spans="1:3" ht="21.95" customHeight="1">
      <c r="A71" s="8" t="s">
        <v>140</v>
      </c>
      <c r="B71" s="9" t="s">
        <v>141</v>
      </c>
      <c r="C71" s="11">
        <v>0</v>
      </c>
    </row>
    <row r="72" spans="1:3" ht="21.95" customHeight="1">
      <c r="A72" s="8" t="s">
        <v>142</v>
      </c>
      <c r="B72" s="9" t="s">
        <v>143</v>
      </c>
      <c r="C72" s="11">
        <v>0</v>
      </c>
    </row>
    <row r="73" spans="1:3" ht="21.95" customHeight="1">
      <c r="A73" s="8" t="s">
        <v>144</v>
      </c>
      <c r="B73" s="9" t="s">
        <v>145</v>
      </c>
      <c r="C73" s="11">
        <v>0</v>
      </c>
    </row>
    <row r="74" spans="1:3" ht="21.95" customHeight="1">
      <c r="A74" s="8" t="s">
        <v>146</v>
      </c>
      <c r="B74" s="9" t="s">
        <v>147</v>
      </c>
      <c r="C74" s="10">
        <f>C76</f>
        <v>0</v>
      </c>
    </row>
    <row r="75" spans="1:3" ht="21.95" customHeight="1">
      <c r="A75" s="8" t="s">
        <v>148</v>
      </c>
      <c r="B75" s="9" t="s">
        <v>149</v>
      </c>
      <c r="C75" s="11">
        <v>0</v>
      </c>
    </row>
    <row r="76" spans="1:3" ht="21.95" customHeight="1">
      <c r="A76" s="8" t="s">
        <v>150</v>
      </c>
      <c r="B76" s="9" t="s">
        <v>151</v>
      </c>
      <c r="C76" s="10">
        <f>IF((C30+C56+C75)=0,0,IF(((C30+C56+C75)-C79*0.1)*(C75/(C30+C56+C75))&gt;0,((C30+C56+C75)-C79*0.1)*(C75/(C30+C56+C75)),0))</f>
        <v>0</v>
      </c>
    </row>
    <row r="77" spans="1:3" ht="21.95" customHeight="1">
      <c r="A77" s="8" t="s">
        <v>152</v>
      </c>
      <c r="B77" s="9" t="s">
        <v>153</v>
      </c>
      <c r="C77" s="11">
        <v>0</v>
      </c>
    </row>
    <row r="78" spans="1:3" ht="21.95" customHeight="1">
      <c r="A78" s="8" t="s">
        <v>154</v>
      </c>
      <c r="B78" s="9" t="s">
        <v>155</v>
      </c>
      <c r="C78" s="5"/>
    </row>
    <row r="79" spans="1:3" ht="21.95" customHeight="1">
      <c r="A79" s="8" t="s">
        <v>156</v>
      </c>
      <c r="B79" s="9" t="s">
        <v>157</v>
      </c>
      <c r="C79" s="12">
        <v>318066.25</v>
      </c>
    </row>
    <row r="80" spans="1:3" ht="21.95" customHeight="1">
      <c r="A80" s="8" t="s">
        <v>158</v>
      </c>
      <c r="B80" s="9" t="s">
        <v>159</v>
      </c>
      <c r="C80" s="12">
        <v>318066.25</v>
      </c>
    </row>
    <row r="81" spans="1:3" ht="21.95" customHeight="1">
      <c r="A81" s="8" t="s">
        <v>160</v>
      </c>
      <c r="B81" s="9" t="s">
        <v>161</v>
      </c>
      <c r="C81" s="12">
        <v>318066.25</v>
      </c>
    </row>
    <row r="82" spans="1:3" ht="21.95" customHeight="1">
      <c r="A82" s="8" t="s">
        <v>162</v>
      </c>
      <c r="B82" s="9" t="s">
        <v>163</v>
      </c>
      <c r="C82" s="5"/>
    </row>
    <row r="83" spans="1:3" ht="21.95" customHeight="1">
      <c r="A83" s="8" t="s">
        <v>164</v>
      </c>
      <c r="B83" s="9" t="s">
        <v>165</v>
      </c>
      <c r="C83" s="10">
        <f>C5-C13</f>
        <v>318066.25</v>
      </c>
    </row>
    <row r="84" spans="1:3" ht="21.95" customHeight="1">
      <c r="A84" s="8" t="s">
        <v>166</v>
      </c>
      <c r="B84" s="9" t="s">
        <v>167</v>
      </c>
      <c r="C84" s="10">
        <f>IF(C13&gt;0,C83,C83+C42-C48)</f>
        <v>318066.25</v>
      </c>
    </row>
    <row r="85" spans="1:3" ht="21.95" customHeight="1">
      <c r="A85" s="8" t="s">
        <v>168</v>
      </c>
      <c r="B85" s="9" t="s">
        <v>169</v>
      </c>
      <c r="C85" s="12">
        <v>348957.5</v>
      </c>
    </row>
    <row r="86" spans="1:3" ht="21.95" customHeight="1">
      <c r="A86" s="8" t="s">
        <v>170</v>
      </c>
      <c r="B86" s="5"/>
      <c r="C86" s="5"/>
    </row>
    <row r="87" spans="1:3" ht="21.95" customHeight="1">
      <c r="A87" s="8" t="s">
        <v>8</v>
      </c>
      <c r="B87" s="9" t="s">
        <v>171</v>
      </c>
      <c r="C87" s="11">
        <v>0</v>
      </c>
    </row>
    <row r="88" spans="1:3" ht="21.95" customHeight="1">
      <c r="A88" s="3" t="s">
        <v>172</v>
      </c>
      <c r="B88" s="3" t="s">
        <v>173</v>
      </c>
      <c r="C88" s="3" t="s">
        <v>174</v>
      </c>
    </row>
    <row r="89" spans="1:3" ht="21.95" customHeight="1">
      <c r="B89" s="3" t="s">
        <v>175</v>
      </c>
    </row>
    <row r="90" spans="1:3" ht="21.95" customHeight="1">
      <c r="B90" s="3" t="s">
        <v>176</v>
      </c>
    </row>
    <row r="91" spans="1:3" ht="21.95" customHeight="1">
      <c r="B91" s="3" t="s">
        <v>177</v>
      </c>
    </row>
    <row r="92" spans="1:3" ht="18.95" customHeight="1">
      <c r="A92" s="13"/>
      <c r="B92" s="14"/>
      <c r="C92" s="14"/>
    </row>
  </sheetData>
  <mergeCells count="4">
    <mergeCell ref="A1:C1"/>
    <mergeCell ref="A3:A4"/>
    <mergeCell ref="B3:B4"/>
    <mergeCell ref="A92:C92"/>
  </mergeCells>
  <phoneticPr fontId="4"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2020-08-13T02:48:53Z</dcterms:created>
  <dcterms:modified xsi:type="dcterms:W3CDTF">2020-08-13T02:48:54Z</dcterms:modified>
</cp:coreProperties>
</file>